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3735" activeTab="0"/>
  </bookViews>
  <sheets>
    <sheet name="Výpoč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</author>
  </authors>
  <commentList>
    <comment ref="H9" authorId="0">
      <text>
        <r>
          <rPr>
            <b/>
            <sz val="8"/>
            <rFont val="Tahoma"/>
            <family val="0"/>
          </rPr>
          <t xml:space="preserve">Pre výpočet dosadiť </t>
        </r>
        <r>
          <rPr>
            <b/>
            <sz val="8"/>
            <color indexed="12"/>
            <rFont val="Tahoma"/>
            <family val="2"/>
          </rPr>
          <t xml:space="preserve">MODRÉ </t>
        </r>
        <r>
          <rPr>
            <b/>
            <sz val="8"/>
            <rFont val="Tahoma"/>
            <family val="0"/>
          </rPr>
          <t>hodnoty do stĺpca 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<sst xmlns="http://schemas.openxmlformats.org/spreadsheetml/2006/main" count="105" uniqueCount="51">
  <si>
    <t>Br</t>
  </si>
  <si>
    <t>remanencia</t>
  </si>
  <si>
    <t>kG</t>
  </si>
  <si>
    <t>L</t>
  </si>
  <si>
    <t>inch</t>
  </si>
  <si>
    <t>A</t>
  </si>
  <si>
    <t>plocha magnetu</t>
  </si>
  <si>
    <t>inch2</t>
  </si>
  <si>
    <t>pounds</t>
  </si>
  <si>
    <t>T</t>
  </si>
  <si>
    <t>mm</t>
  </si>
  <si>
    <r>
      <t>mm</t>
    </r>
    <r>
      <rPr>
        <vertAlign val="superscript"/>
        <sz val="10"/>
        <rFont val="Arial"/>
        <family val="2"/>
      </rPr>
      <t>2</t>
    </r>
  </si>
  <si>
    <t>R</t>
  </si>
  <si>
    <t>polomer magnetu</t>
  </si>
  <si>
    <t>F</t>
  </si>
  <si>
    <t>=</t>
  </si>
  <si>
    <t>kg</t>
  </si>
  <si>
    <t>N</t>
  </si>
  <si>
    <t>Prídržná sila magnetu na oceľovej podložke</t>
  </si>
  <si>
    <t>a</t>
  </si>
  <si>
    <t>b</t>
  </si>
  <si>
    <t>rozmer</t>
  </si>
  <si>
    <t>valec</t>
  </si>
  <si>
    <t>hranol</t>
  </si>
  <si>
    <t>sila</t>
  </si>
  <si>
    <r>
      <t>F = 0,8 x B</t>
    </r>
    <r>
      <rPr>
        <b/>
        <vertAlign val="subscript"/>
        <sz val="10"/>
        <color indexed="10"/>
        <rFont val="Arial"/>
        <family val="2"/>
      </rPr>
      <t>r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x L x A</t>
    </r>
    <r>
      <rPr>
        <b/>
        <vertAlign val="superscript"/>
        <sz val="10"/>
        <color indexed="10"/>
        <rFont val="Arial"/>
        <family val="2"/>
      </rPr>
      <t>1/2</t>
    </r>
  </si>
  <si>
    <t>Sila v pounds po dosadení červených hodnôt</t>
  </si>
  <si>
    <t>približne</t>
  </si>
  <si>
    <t>presnejšie, ale komplikovane sa určuje B</t>
  </si>
  <si>
    <t>F1</t>
  </si>
  <si>
    <t>B</t>
  </si>
  <si>
    <t>F2</t>
  </si>
  <si>
    <t>F1 = 0,577 x BxBx A</t>
  </si>
  <si>
    <r>
      <t>B</t>
    </r>
    <r>
      <rPr>
        <vertAlign val="subscript"/>
        <sz val="10"/>
        <rFont val="Arial"/>
        <family val="2"/>
      </rPr>
      <t>m</t>
    </r>
  </si>
  <si>
    <t>plocha magnetu v kontakte s oceľou</t>
  </si>
  <si>
    <r>
      <t>A</t>
    </r>
    <r>
      <rPr>
        <vertAlign val="subscript"/>
        <sz val="10"/>
        <rFont val="Arial"/>
        <family val="2"/>
      </rPr>
      <t>m</t>
    </r>
  </si>
  <si>
    <t>pracovný bod, obyčajne 0,3-0,5 Br</t>
  </si>
  <si>
    <t>F3</t>
  </si>
  <si>
    <t>magnetická indukcia</t>
  </si>
  <si>
    <r>
      <t>B</t>
    </r>
    <r>
      <rPr>
        <vertAlign val="subscript"/>
        <sz val="10"/>
        <rFont val="Arial"/>
        <family val="2"/>
      </rPr>
      <t>S</t>
    </r>
  </si>
  <si>
    <r>
      <t>A</t>
    </r>
    <r>
      <rPr>
        <vertAlign val="subscript"/>
        <sz val="10"/>
        <rFont val="Arial"/>
        <family val="2"/>
      </rPr>
      <t>S</t>
    </r>
  </si>
  <si>
    <t>plocha styku medzi Steel section a Steel plate</t>
  </si>
  <si>
    <t>magnetická indukcia v pracovnom bode</t>
  </si>
  <si>
    <r>
      <t>bez magnetického obvodu</t>
    </r>
    <r>
      <rPr>
        <sz val="10"/>
        <rFont val="Arial"/>
        <family val="2"/>
      </rPr>
      <t>, výpočet je približný</t>
    </r>
  </si>
  <si>
    <t>hrúbka magnetu</t>
  </si>
  <si>
    <t>Prídržná sila magnetu - magnetický obvod</t>
  </si>
  <si>
    <r>
      <t>s magnetickým obvodom</t>
    </r>
    <r>
      <rPr>
        <sz val="10"/>
        <rFont val="Arial"/>
        <family val="2"/>
      </rPr>
      <t>, výpočet je približný</t>
    </r>
  </si>
  <si>
    <t>dĺžka kontaktnej plochy</t>
  </si>
  <si>
    <t>šírka kontaktnej plochy</t>
  </si>
  <si>
    <t>pracovný bod; v uzavretom obvode sa blíži k Br</t>
  </si>
  <si>
    <t>magnetická indukcia v mieste styku oceľových blokov uzatvárajúcich obvod, obyčajne Bs ~ Bm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</si>
</sst>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"/>
  </numFmts>
  <fonts count="16">
    <font>
      <sz val="10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b/>
      <sz val="8"/>
      <color indexed="12"/>
      <name val="Tahoma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0" fillId="2" borderId="1" xfId="0" applyFont="1" applyFill="1" applyBorder="1" applyAlignment="1">
      <alignment/>
    </xf>
    <xf numFmtId="2" fontId="10" fillId="2" borderId="1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/>
    </xf>
    <xf numFmtId="176" fontId="10" fillId="2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5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2" fontId="0" fillId="0" borderId="0" xfId="0" applyNumberFormat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1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11</xdr:row>
      <xdr:rowOff>0</xdr:rowOff>
    </xdr:from>
    <xdr:to>
      <xdr:col>14</xdr:col>
      <xdr:colOff>323850</xdr:colOff>
      <xdr:row>16</xdr:row>
      <xdr:rowOff>161925</xdr:rowOff>
    </xdr:to>
    <xdr:pic>
      <xdr:nvPicPr>
        <xdr:cNvPr id="1" name="Picture 7" descr="Force calculation example - Figure A Single magnet with one pole face secured to a lifting attach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343150"/>
          <a:ext cx="3133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28</xdr:row>
      <xdr:rowOff>28575</xdr:rowOff>
    </xdr:from>
    <xdr:to>
      <xdr:col>14</xdr:col>
      <xdr:colOff>66675</xdr:colOff>
      <xdr:row>34</xdr:row>
      <xdr:rowOff>0</xdr:rowOff>
    </xdr:to>
    <xdr:pic>
      <xdr:nvPicPr>
        <xdr:cNvPr id="2" name="Picture 8" descr="Force calculation example - Figure B Single magnet with square steel section completing the magnetic circuit giving 15 times the for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5619750"/>
          <a:ext cx="3048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9"/>
  <sheetViews>
    <sheetView tabSelected="1" workbookViewId="0" topLeftCell="A1">
      <selection activeCell="B36" sqref="B36"/>
    </sheetView>
  </sheetViews>
  <sheetFormatPr defaultColWidth="9.140625" defaultRowHeight="12.75"/>
  <cols>
    <col min="3" max="3" width="14.00390625" style="0" customWidth="1"/>
    <col min="4" max="4" width="29.57421875" style="0" customWidth="1"/>
    <col min="6" max="6" width="13.28125" style="0" bestFit="1" customWidth="1"/>
    <col min="7" max="7" width="9.28125" style="0" bestFit="1" customWidth="1"/>
    <col min="8" max="8" width="7.28125" style="0" customWidth="1"/>
    <col min="9" max="9" width="5.421875" style="0" customWidth="1"/>
    <col min="10" max="10" width="12.8515625" style="0" customWidth="1"/>
  </cols>
  <sheetData>
    <row r="1" ht="13.5" thickBot="1"/>
    <row r="2" spans="2:15" ht="13.5" thickTop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2:15" ht="20.25">
      <c r="B3" s="10"/>
      <c r="C3" s="11" t="s">
        <v>18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2:15" ht="12.75">
      <c r="B4" s="10"/>
      <c r="C4" s="43" t="s">
        <v>43</v>
      </c>
      <c r="D4" s="44"/>
      <c r="E4" s="44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2:15" ht="13.5" customHeight="1">
      <c r="B5" s="10"/>
      <c r="C5" s="44"/>
      <c r="D5" s="44"/>
      <c r="E5" s="44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2:15" ht="12.75">
      <c r="B6" s="10"/>
      <c r="C6" s="12" t="s">
        <v>26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2:15" ht="15.75">
      <c r="B7" s="10"/>
      <c r="C7" s="14" t="s">
        <v>25</v>
      </c>
      <c r="D7" s="12"/>
      <c r="E7" s="12"/>
      <c r="F7" s="12" t="s">
        <v>27</v>
      </c>
      <c r="G7" s="12"/>
      <c r="H7" s="12"/>
      <c r="I7" s="12"/>
      <c r="J7" s="12"/>
      <c r="K7" s="12"/>
      <c r="L7" s="12"/>
      <c r="M7" s="12"/>
      <c r="N7" s="12"/>
      <c r="O7" s="13"/>
    </row>
    <row r="8" spans="2:15" ht="12.75">
      <c r="B8" s="10"/>
      <c r="C8" s="14" t="s">
        <v>32</v>
      </c>
      <c r="D8" s="12"/>
      <c r="E8" s="12"/>
      <c r="F8" s="12" t="s">
        <v>28</v>
      </c>
      <c r="G8" s="12"/>
      <c r="H8" s="12"/>
      <c r="I8" s="12"/>
      <c r="J8" s="12"/>
      <c r="K8" s="12"/>
      <c r="L8" s="12"/>
      <c r="M8" s="12"/>
      <c r="N8" s="12"/>
      <c r="O8" s="13"/>
    </row>
    <row r="9" spans="2:15" ht="44.25" customHeight="1">
      <c r="B9" s="10"/>
      <c r="C9" s="14" t="s">
        <v>31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0"/>
      <c r="C10" s="12" t="s">
        <v>0</v>
      </c>
      <c r="D10" s="37" t="s">
        <v>1</v>
      </c>
      <c r="E10" s="12"/>
      <c r="F10" s="16">
        <f>H10*10</f>
        <v>12</v>
      </c>
      <c r="G10" s="16" t="s">
        <v>2</v>
      </c>
      <c r="H10" s="34">
        <v>1.2</v>
      </c>
      <c r="I10" s="12" t="s">
        <v>9</v>
      </c>
      <c r="J10" s="41"/>
      <c r="K10" s="41"/>
      <c r="L10" s="41"/>
      <c r="M10" s="41"/>
      <c r="N10" s="41"/>
      <c r="O10" s="42"/>
    </row>
    <row r="11" spans="2:15" ht="12.75">
      <c r="B11" s="10"/>
      <c r="C11" s="12" t="s">
        <v>3</v>
      </c>
      <c r="D11" s="37" t="s">
        <v>44</v>
      </c>
      <c r="E11" s="12"/>
      <c r="F11" s="16">
        <f>H11*0.0393700787401575</f>
        <v>0.07480314960629925</v>
      </c>
      <c r="G11" s="16" t="s">
        <v>4</v>
      </c>
      <c r="H11" s="34">
        <v>1.9</v>
      </c>
      <c r="I11" s="12" t="s">
        <v>10</v>
      </c>
      <c r="J11" s="41"/>
      <c r="K11" s="41"/>
      <c r="L11" s="41"/>
      <c r="M11" s="41"/>
      <c r="N11" s="41"/>
      <c r="O11" s="42"/>
    </row>
    <row r="12" spans="2:15" ht="14.25">
      <c r="B12" s="10"/>
      <c r="C12" s="12" t="s">
        <v>5</v>
      </c>
      <c r="D12" s="37" t="s">
        <v>6</v>
      </c>
      <c r="E12" s="12"/>
      <c r="F12" s="16">
        <f>H12*0.00155</f>
        <v>0.9999979999999999</v>
      </c>
      <c r="G12" s="16" t="s">
        <v>7</v>
      </c>
      <c r="H12" s="17">
        <f>IF(H13&gt;0,PI()*H13*H13,IF(H14&gt;0,H14*H15,0))</f>
        <v>645.16</v>
      </c>
      <c r="I12" s="12" t="s">
        <v>11</v>
      </c>
      <c r="J12" s="41"/>
      <c r="K12" s="41"/>
      <c r="L12" s="41"/>
      <c r="M12" s="41"/>
      <c r="N12" s="41"/>
      <c r="O12" s="42"/>
    </row>
    <row r="13" spans="2:15" ht="12.75">
      <c r="B13" s="10" t="s">
        <v>22</v>
      </c>
      <c r="C13" s="12" t="s">
        <v>12</v>
      </c>
      <c r="D13" s="37" t="s">
        <v>13</v>
      </c>
      <c r="E13" s="12"/>
      <c r="F13" s="12"/>
      <c r="G13" s="12"/>
      <c r="H13" s="34">
        <v>0</v>
      </c>
      <c r="I13" s="12" t="s">
        <v>10</v>
      </c>
      <c r="J13" s="41"/>
      <c r="K13" s="41"/>
      <c r="L13" s="41"/>
      <c r="M13" s="41"/>
      <c r="N13" s="41"/>
      <c r="O13" s="42"/>
    </row>
    <row r="14" spans="2:15" ht="12.75">
      <c r="B14" s="10" t="s">
        <v>23</v>
      </c>
      <c r="C14" s="12" t="s">
        <v>19</v>
      </c>
      <c r="D14" s="37" t="s">
        <v>21</v>
      </c>
      <c r="E14" s="12"/>
      <c r="F14" s="12"/>
      <c r="G14" s="12"/>
      <c r="H14" s="34">
        <v>25.4</v>
      </c>
      <c r="I14" s="12" t="s">
        <v>10</v>
      </c>
      <c r="J14" s="41"/>
      <c r="K14" s="41"/>
      <c r="L14" s="41"/>
      <c r="M14" s="41"/>
      <c r="N14" s="41"/>
      <c r="O14" s="42"/>
    </row>
    <row r="15" spans="2:15" ht="12.75">
      <c r="B15" s="10"/>
      <c r="C15" s="12" t="s">
        <v>20</v>
      </c>
      <c r="D15" s="37" t="s">
        <v>21</v>
      </c>
      <c r="E15" s="12"/>
      <c r="F15" s="12"/>
      <c r="G15" s="12"/>
      <c r="H15" s="34">
        <v>25.4</v>
      </c>
      <c r="I15" s="12" t="s">
        <v>10</v>
      </c>
      <c r="J15" s="41"/>
      <c r="K15" s="41"/>
      <c r="L15" s="41"/>
      <c r="M15" s="41"/>
      <c r="N15" s="41"/>
      <c r="O15" s="42"/>
    </row>
    <row r="16" spans="2:15" ht="12.75" customHeight="1">
      <c r="B16" s="10"/>
      <c r="C16" s="12" t="s">
        <v>30</v>
      </c>
      <c r="D16" s="38" t="s">
        <v>36</v>
      </c>
      <c r="E16" s="12"/>
      <c r="F16" s="16">
        <f>H16*10</f>
        <v>4</v>
      </c>
      <c r="G16" s="16" t="s">
        <v>2</v>
      </c>
      <c r="H16" s="39">
        <v>0.4</v>
      </c>
      <c r="I16" s="12" t="s">
        <v>9</v>
      </c>
      <c r="J16" s="41"/>
      <c r="K16" s="41"/>
      <c r="L16" s="41"/>
      <c r="M16" s="41"/>
      <c r="N16" s="41"/>
      <c r="O16" s="42"/>
    </row>
    <row r="17" spans="2:15" ht="24">
      <c r="B17" s="10"/>
      <c r="C17" s="12" t="s">
        <v>33</v>
      </c>
      <c r="D17" s="38" t="s">
        <v>42</v>
      </c>
      <c r="E17" s="12"/>
      <c r="F17" s="12"/>
      <c r="G17" s="12"/>
      <c r="H17" s="35">
        <f>H16</f>
        <v>0.4</v>
      </c>
      <c r="I17" s="12" t="s">
        <v>9</v>
      </c>
      <c r="J17" s="41"/>
      <c r="K17" s="41"/>
      <c r="L17" s="41"/>
      <c r="M17" s="41"/>
      <c r="N17" s="41"/>
      <c r="O17" s="42"/>
    </row>
    <row r="18" spans="2:15" ht="19.5" customHeight="1">
      <c r="B18" s="10"/>
      <c r="C18" s="12" t="s">
        <v>35</v>
      </c>
      <c r="D18" s="37" t="s">
        <v>34</v>
      </c>
      <c r="E18" s="12"/>
      <c r="F18" s="12"/>
      <c r="G18" s="12"/>
      <c r="H18" s="17">
        <f>H12</f>
        <v>645.16</v>
      </c>
      <c r="I18" s="40" t="s">
        <v>11</v>
      </c>
      <c r="J18" s="12"/>
      <c r="K18" s="12"/>
      <c r="L18" s="12"/>
      <c r="M18" s="12"/>
      <c r="N18" s="12"/>
      <c r="O18" s="13"/>
    </row>
    <row r="19" spans="2:15" ht="12.75">
      <c r="B19" s="10"/>
      <c r="C19" s="12"/>
      <c r="D19" s="1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2:15" ht="15.75">
      <c r="B20" s="18" t="s">
        <v>24</v>
      </c>
      <c r="C20" s="2" t="s">
        <v>14</v>
      </c>
      <c r="D20" s="3">
        <f>0.8*F10*F10*F11*SQRT(F12)</f>
        <v>8.617314217318532</v>
      </c>
      <c r="E20" s="2" t="s">
        <v>8</v>
      </c>
      <c r="F20" s="4" t="s">
        <v>15</v>
      </c>
      <c r="G20" s="2">
        <f>D20*0.4535</f>
        <v>3.9079519975539543</v>
      </c>
      <c r="H20" s="2" t="s">
        <v>16</v>
      </c>
      <c r="I20" s="4" t="s">
        <v>15</v>
      </c>
      <c r="J20" s="5">
        <f>D20*4.448</f>
        <v>38.329813638632835</v>
      </c>
      <c r="K20" s="2" t="s">
        <v>17</v>
      </c>
      <c r="L20" s="12"/>
      <c r="M20" s="12"/>
      <c r="N20" s="12"/>
      <c r="O20" s="13"/>
    </row>
    <row r="21" spans="2:15" ht="15.75">
      <c r="B21" s="19"/>
      <c r="C21" s="2" t="s">
        <v>29</v>
      </c>
      <c r="D21" s="3">
        <f>0.577*F16*F16*F12</f>
        <v>9.231981536</v>
      </c>
      <c r="E21" s="2" t="s">
        <v>8</v>
      </c>
      <c r="F21" s="4" t="s">
        <v>15</v>
      </c>
      <c r="G21" s="2">
        <f>D21*0.4535</f>
        <v>4.186703626576</v>
      </c>
      <c r="H21" s="2" t="s">
        <v>16</v>
      </c>
      <c r="I21" s="4" t="s">
        <v>15</v>
      </c>
      <c r="J21" s="5">
        <f>D21*4.448</f>
        <v>41.063853872128</v>
      </c>
      <c r="K21" s="2" t="s">
        <v>17</v>
      </c>
      <c r="L21" s="12"/>
      <c r="M21" s="12"/>
      <c r="N21" s="12"/>
      <c r="O21" s="13"/>
    </row>
    <row r="22" spans="2:15" ht="15.75">
      <c r="B22" s="19"/>
      <c r="C22" s="2" t="s">
        <v>31</v>
      </c>
      <c r="D22" s="3">
        <f>G22/0.4535</f>
        <v>9.235123001185887</v>
      </c>
      <c r="E22" s="2" t="s">
        <v>8</v>
      </c>
      <c r="F22" s="4" t="s">
        <v>15</v>
      </c>
      <c r="G22" s="6">
        <f>J22*0.10197</f>
        <v>4.1881282810378</v>
      </c>
      <c r="H22" s="2" t="s">
        <v>16</v>
      </c>
      <c r="I22" s="4" t="s">
        <v>15</v>
      </c>
      <c r="J22" s="5">
        <f>(H17*H17*H18*10)/(8*PI())</f>
        <v>41.07216123406688</v>
      </c>
      <c r="K22" s="2" t="s">
        <v>17</v>
      </c>
      <c r="L22" s="12"/>
      <c r="M22" s="12"/>
      <c r="N22" s="12"/>
      <c r="O22" s="13"/>
    </row>
    <row r="23" spans="2:15" ht="13.5" thickBot="1">
      <c r="B23" s="20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3"/>
    </row>
    <row r="24" ht="13.5" thickTop="1"/>
    <row r="26" ht="13.5" thickBot="1"/>
    <row r="27" spans="2:15" ht="13.5" thickTop="1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2:15" ht="20.25">
      <c r="B28" s="10"/>
      <c r="C28" s="11" t="s">
        <v>45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2:15" ht="12.75">
      <c r="B29" s="10"/>
      <c r="C29" s="43" t="s">
        <v>46</v>
      </c>
      <c r="D29" s="44"/>
      <c r="E29" s="44"/>
      <c r="F29" s="12"/>
      <c r="G29" s="12"/>
      <c r="H29" s="12"/>
      <c r="I29" s="12"/>
      <c r="J29" s="41"/>
      <c r="K29" s="41"/>
      <c r="L29" s="41"/>
      <c r="M29" s="41"/>
      <c r="N29" s="41"/>
      <c r="O29" s="42"/>
    </row>
    <row r="30" spans="2:15" ht="12.75">
      <c r="B30" s="10"/>
      <c r="C30" s="44"/>
      <c r="D30" s="44"/>
      <c r="E30" s="44"/>
      <c r="F30" s="12"/>
      <c r="G30" s="12"/>
      <c r="H30" s="12"/>
      <c r="I30" s="12"/>
      <c r="J30" s="41"/>
      <c r="K30" s="41"/>
      <c r="L30" s="41"/>
      <c r="M30" s="41"/>
      <c r="N30" s="41"/>
      <c r="O30" s="42"/>
    </row>
    <row r="31" spans="2:15" ht="12.75">
      <c r="B31" s="10"/>
      <c r="C31" s="12"/>
      <c r="D31" s="15"/>
      <c r="E31" s="12"/>
      <c r="F31" s="12"/>
      <c r="G31" s="12"/>
      <c r="H31" s="12"/>
      <c r="I31" s="12"/>
      <c r="J31" s="41"/>
      <c r="K31" s="41"/>
      <c r="L31" s="41"/>
      <c r="M31" s="41"/>
      <c r="N31" s="41"/>
      <c r="O31" s="42"/>
    </row>
    <row r="32" spans="2:15" ht="44.25" customHeight="1">
      <c r="B32" s="10"/>
      <c r="C32" s="14" t="s">
        <v>37</v>
      </c>
      <c r="D32" s="41"/>
      <c r="E32" s="41"/>
      <c r="F32" s="12"/>
      <c r="G32" s="12"/>
      <c r="H32" s="12"/>
      <c r="I32" s="12"/>
      <c r="J32" s="41"/>
      <c r="K32" s="41"/>
      <c r="L32" s="41"/>
      <c r="M32" s="41"/>
      <c r="N32" s="41"/>
      <c r="O32" s="42"/>
    </row>
    <row r="33" spans="2:15" ht="12.75">
      <c r="B33" s="10"/>
      <c r="C33" s="12"/>
      <c r="D33" s="12"/>
      <c r="E33" s="12"/>
      <c r="F33" s="12"/>
      <c r="G33" s="12"/>
      <c r="H33" s="12"/>
      <c r="I33" s="12"/>
      <c r="J33" s="41"/>
      <c r="K33" s="41"/>
      <c r="L33" s="41"/>
      <c r="M33" s="41"/>
      <c r="N33" s="41"/>
      <c r="O33" s="42"/>
    </row>
    <row r="34" spans="2:15" ht="12.75">
      <c r="B34" s="10"/>
      <c r="C34" s="12"/>
      <c r="D34" s="12"/>
      <c r="E34" s="12"/>
      <c r="F34" s="12"/>
      <c r="G34" s="12"/>
      <c r="H34" s="12"/>
      <c r="I34" s="12"/>
      <c r="J34" s="41"/>
      <c r="K34" s="41"/>
      <c r="L34" s="41"/>
      <c r="M34" s="41"/>
      <c r="N34" s="41"/>
      <c r="O34" s="42"/>
    </row>
    <row r="35" spans="2:15" ht="12.75">
      <c r="B35" s="24"/>
      <c r="C35" s="15" t="s">
        <v>0</v>
      </c>
      <c r="D35" s="37" t="s">
        <v>1</v>
      </c>
      <c r="E35" s="15"/>
      <c r="F35" s="25">
        <f>H35*10</f>
        <v>12</v>
      </c>
      <c r="G35" s="25" t="s">
        <v>2</v>
      </c>
      <c r="H35" s="36">
        <v>1.2</v>
      </c>
      <c r="I35" s="15" t="s">
        <v>9</v>
      </c>
      <c r="J35" s="41"/>
      <c r="K35" s="41"/>
      <c r="L35" s="41"/>
      <c r="M35" s="41"/>
      <c r="N35" s="41"/>
      <c r="O35" s="42"/>
    </row>
    <row r="36" spans="2:15" ht="14.25">
      <c r="B36" s="24"/>
      <c r="C36" s="15" t="s">
        <v>5</v>
      </c>
      <c r="D36" s="37" t="s">
        <v>6</v>
      </c>
      <c r="E36" s="15"/>
      <c r="F36" s="25">
        <f>H36*0.00155</f>
        <v>0.372</v>
      </c>
      <c r="G36" s="25" t="s">
        <v>7</v>
      </c>
      <c r="H36" s="26">
        <f>IF(H37&gt;0,PI()*H37*H37,IF(H38&gt;0,H38*H39,0))</f>
        <v>240</v>
      </c>
      <c r="I36" s="15" t="s">
        <v>11</v>
      </c>
      <c r="J36" s="15"/>
      <c r="K36" s="15"/>
      <c r="L36" s="12"/>
      <c r="M36" s="12"/>
      <c r="N36" s="12"/>
      <c r="O36" s="13"/>
    </row>
    <row r="37" spans="2:15" ht="12.75">
      <c r="B37" s="24"/>
      <c r="C37" s="15" t="s">
        <v>12</v>
      </c>
      <c r="D37" s="37" t="s">
        <v>13</v>
      </c>
      <c r="E37" s="15"/>
      <c r="F37" s="15"/>
      <c r="G37" s="15"/>
      <c r="H37" s="36">
        <v>0</v>
      </c>
      <c r="I37" s="15" t="s">
        <v>10</v>
      </c>
      <c r="J37" s="15"/>
      <c r="K37" s="15"/>
      <c r="L37" s="12"/>
      <c r="M37" s="12"/>
      <c r="N37" s="12"/>
      <c r="O37" s="13"/>
    </row>
    <row r="38" spans="2:15" ht="12.75">
      <c r="B38" s="24"/>
      <c r="C38" s="15" t="s">
        <v>19</v>
      </c>
      <c r="D38" s="37" t="s">
        <v>21</v>
      </c>
      <c r="E38" s="15"/>
      <c r="F38" s="15"/>
      <c r="G38" s="15"/>
      <c r="H38" s="36">
        <v>4</v>
      </c>
      <c r="I38" s="15" t="s">
        <v>10</v>
      </c>
      <c r="J38" s="15"/>
      <c r="K38" s="15"/>
      <c r="L38" s="12"/>
      <c r="M38" s="12"/>
      <c r="N38" s="12"/>
      <c r="O38" s="13"/>
    </row>
    <row r="39" spans="2:15" ht="12.75">
      <c r="B39" s="24"/>
      <c r="C39" s="15" t="s">
        <v>20</v>
      </c>
      <c r="D39" s="37" t="s">
        <v>21</v>
      </c>
      <c r="E39" s="15"/>
      <c r="F39" s="15"/>
      <c r="G39" s="15"/>
      <c r="H39" s="36">
        <v>60</v>
      </c>
      <c r="I39" s="15" t="s">
        <v>10</v>
      </c>
      <c r="J39" s="15"/>
      <c r="K39" s="15"/>
      <c r="L39" s="12"/>
      <c r="M39" s="12"/>
      <c r="N39" s="12"/>
      <c r="O39" s="13"/>
    </row>
    <row r="40" spans="2:15" s="1" customFormat="1" ht="24">
      <c r="B40" s="24"/>
      <c r="C40" s="15" t="s">
        <v>30</v>
      </c>
      <c r="D40" s="37" t="s">
        <v>49</v>
      </c>
      <c r="E40" s="15"/>
      <c r="F40" s="25">
        <f>H40*10</f>
        <v>12</v>
      </c>
      <c r="G40" s="25" t="s">
        <v>2</v>
      </c>
      <c r="H40" s="27">
        <f>H35</f>
        <v>1.2</v>
      </c>
      <c r="I40" s="15" t="s">
        <v>9</v>
      </c>
      <c r="J40" s="15"/>
      <c r="K40" s="15"/>
      <c r="L40" s="28"/>
      <c r="M40" s="28"/>
      <c r="N40" s="28"/>
      <c r="O40" s="29"/>
    </row>
    <row r="41" spans="2:15" ht="15.75">
      <c r="B41" s="24"/>
      <c r="C41" s="15" t="s">
        <v>33</v>
      </c>
      <c r="D41" s="37" t="s">
        <v>38</v>
      </c>
      <c r="E41" s="15"/>
      <c r="F41" s="15"/>
      <c r="G41" s="15"/>
      <c r="H41" s="30">
        <f>H40</f>
        <v>1.2</v>
      </c>
      <c r="I41" s="15" t="s">
        <v>9</v>
      </c>
      <c r="J41" s="15"/>
      <c r="K41" s="15"/>
      <c r="L41" s="12"/>
      <c r="M41" s="12"/>
      <c r="N41" s="12"/>
      <c r="O41" s="13"/>
    </row>
    <row r="42" spans="2:15" ht="25.5">
      <c r="B42" s="24"/>
      <c r="C42" s="15" t="s">
        <v>35</v>
      </c>
      <c r="D42" s="37" t="s">
        <v>34</v>
      </c>
      <c r="E42" s="15"/>
      <c r="F42" s="15"/>
      <c r="G42" s="15"/>
      <c r="H42" s="15">
        <f>H36</f>
        <v>240</v>
      </c>
      <c r="I42" s="15" t="s">
        <v>11</v>
      </c>
      <c r="J42" s="15"/>
      <c r="K42" s="15"/>
      <c r="L42" s="12"/>
      <c r="M42" s="12"/>
      <c r="N42" s="12"/>
      <c r="O42" s="13"/>
    </row>
    <row r="43" spans="2:15" ht="37.5">
      <c r="B43" s="24"/>
      <c r="C43" s="15" t="s">
        <v>39</v>
      </c>
      <c r="D43" s="37" t="s">
        <v>50</v>
      </c>
      <c r="E43" s="15"/>
      <c r="F43" s="15"/>
      <c r="G43" s="15"/>
      <c r="H43" s="30">
        <f>H41*0.9</f>
        <v>1.08</v>
      </c>
      <c r="I43" s="15" t="s">
        <v>9</v>
      </c>
      <c r="J43" s="15"/>
      <c r="K43" s="15"/>
      <c r="L43" s="12"/>
      <c r="M43" s="12"/>
      <c r="N43" s="12"/>
      <c r="O43" s="13"/>
    </row>
    <row r="44" spans="2:15" ht="12.75">
      <c r="B44" s="24"/>
      <c r="C44" s="15"/>
      <c r="D44" s="37" t="s">
        <v>47</v>
      </c>
      <c r="E44" s="15"/>
      <c r="F44" s="15"/>
      <c r="G44" s="15"/>
      <c r="H44" s="30"/>
      <c r="I44" s="15"/>
      <c r="J44" s="15"/>
      <c r="K44" s="15"/>
      <c r="L44" s="12"/>
      <c r="M44" s="12"/>
      <c r="N44" s="12"/>
      <c r="O44" s="13"/>
    </row>
    <row r="45" spans="2:15" ht="12.75">
      <c r="B45" s="24"/>
      <c r="C45" s="15"/>
      <c r="D45" s="37" t="s">
        <v>48</v>
      </c>
      <c r="E45" s="15"/>
      <c r="F45" s="15"/>
      <c r="G45" s="15"/>
      <c r="H45" s="30"/>
      <c r="I45" s="15"/>
      <c r="J45" s="15"/>
      <c r="K45" s="15"/>
      <c r="L45" s="12"/>
      <c r="M45" s="12"/>
      <c r="N45" s="12"/>
      <c r="O45" s="13"/>
    </row>
    <row r="46" spans="2:15" ht="25.5">
      <c r="B46" s="24"/>
      <c r="C46" s="15" t="s">
        <v>40</v>
      </c>
      <c r="D46" s="37" t="s">
        <v>41</v>
      </c>
      <c r="E46" s="15"/>
      <c r="F46" s="15"/>
      <c r="G46" s="15"/>
      <c r="H46" s="36">
        <v>480</v>
      </c>
      <c r="I46" s="15" t="s">
        <v>11</v>
      </c>
      <c r="J46" s="15"/>
      <c r="K46" s="15"/>
      <c r="L46" s="12"/>
      <c r="M46" s="12"/>
      <c r="N46" s="12"/>
      <c r="O46" s="13"/>
    </row>
    <row r="47" spans="2:15" ht="12.75">
      <c r="B47" s="24"/>
      <c r="C47" s="15"/>
      <c r="D47" s="15"/>
      <c r="E47" s="15"/>
      <c r="F47" s="15"/>
      <c r="G47" s="15"/>
      <c r="H47" s="15"/>
      <c r="I47" s="15"/>
      <c r="J47" s="15"/>
      <c r="K47" s="15"/>
      <c r="L47" s="12"/>
      <c r="M47" s="12"/>
      <c r="N47" s="12"/>
      <c r="O47" s="13"/>
    </row>
    <row r="48" spans="2:15" ht="15.75">
      <c r="B48" s="18" t="s">
        <v>24</v>
      </c>
      <c r="C48" s="2" t="s">
        <v>37</v>
      </c>
      <c r="D48" s="3">
        <f>G48/0.4535</f>
        <v>81.00844455377144</v>
      </c>
      <c r="E48" s="2" t="s">
        <v>8</v>
      </c>
      <c r="F48" s="4" t="s">
        <v>15</v>
      </c>
      <c r="G48" s="6">
        <f>J48*0.10197</f>
        <v>36.73732960513535</v>
      </c>
      <c r="H48" s="2" t="s">
        <v>16</v>
      </c>
      <c r="I48" s="4" t="s">
        <v>15</v>
      </c>
      <c r="J48" s="5">
        <f>((H41*H41*H42*10)+(H43*H43*H46*10))/(8*PI())</f>
        <v>360.2758615782617</v>
      </c>
      <c r="K48" s="2" t="s">
        <v>17</v>
      </c>
      <c r="L48" s="12"/>
      <c r="M48" s="12"/>
      <c r="N48" s="12"/>
      <c r="O48" s="13"/>
    </row>
    <row r="49" spans="2:15" ht="13.5" thickBot="1"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</row>
    <row r="50" ht="13.5" thickTop="1"/>
  </sheetData>
  <mergeCells count="5">
    <mergeCell ref="J29:O35"/>
    <mergeCell ref="J10:O17"/>
    <mergeCell ref="D32:E32"/>
    <mergeCell ref="C4:E5"/>
    <mergeCell ref="C29:E30"/>
  </mergeCells>
  <printOptions/>
  <pageMargins left="0.75" right="0.75" top="1" bottom="1" header="0.5" footer="0.5"/>
  <pageSetup horizontalDpi="300" verticalDpi="300" orientation="portrait" paperSize="9" r:id="rId6"/>
  <drawing r:id="rId5"/>
  <legacyDrawing r:id="rId4"/>
  <oleObjects>
    <oleObject progId="Equation.3" shapeId="2055256" r:id="rId2"/>
    <oleObject progId="Equation.3" shapeId="219216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DEMIAN</cp:lastModifiedBy>
  <dcterms:created xsi:type="dcterms:W3CDTF">2002-03-12T12:24:58Z</dcterms:created>
  <dcterms:modified xsi:type="dcterms:W3CDTF">2006-08-10T07:02:07Z</dcterms:modified>
  <cp:category/>
  <cp:version/>
  <cp:contentType/>
  <cp:contentStatus/>
</cp:coreProperties>
</file>